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1ER TRIMESTRE 2023\"/>
    </mc:Choice>
  </mc:AlternateContent>
  <xr:revisionPtr revIDLastSave="0" documentId="13_ncr:1_{DD182D74-BBCD-4487-A06B-1B845192F772}" xr6:coauthVersionLast="37" xr6:coauthVersionMax="37" xr10:uidLastSave="{00000000-0000-0000-0000-000000000000}"/>
  <bookViews>
    <workbookView xWindow="0" yWindow="0" windowWidth="23040" windowHeight="9525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<sst xmlns="http://schemas.openxmlformats.org/spreadsheetml/2006/main" count="984" uniqueCount="677">
  <si>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</si>
  <si>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</si>
  <si>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</si>
  <si>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</si>
  <si>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</si>
  <si>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</si>
  <si>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</si>
  <si>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</si>
  <si>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</si>
  <si>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</si>
  <si>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</si>
  <si>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</si>
  <si>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</si>
  <si>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</si>
  <si>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</si>
  <si>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</si>
  <si>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</si>
  <si>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</si>
  <si>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</si>
  <si>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</si>
  <si>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</si>
  <si>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</si>
  <si>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</si>
  <si>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</si>
  <si>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</si>
  <si>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</si>
  <si>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</si>
  <si>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</si>
  <si>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</si>
  <si>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</si>
  <si>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</si>
  <si>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</si>
  <si>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</si>
  <si>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</si>
  <si>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</si>
  <si>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</si>
  <si>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</si>
  <si>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</si>
  <si>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</si>
  <si>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</si>
  <si>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</si>
  <si>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</si>
  <si>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</si>
  <si>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</si>
  <si>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</si>
  <si>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</si>
  <si>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</si>
  <si>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</si>
  <si>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</si>
  <si>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</si>
  <si>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</si>
  <si>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</si>
  <si>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</si>
  <si>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</si>
  <si>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</si>
  <si>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</si>
  <si>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</si>
  <si>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</si>
  <si>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</si>
  <si>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</si>
  <si>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</si>
  <si>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</si>
  <si>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</si>
  <si>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</si>
  <si>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</si>
  <si>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</si>
  <si>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</si>
  <si>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</si>
  <si>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</si>
  <si>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</si>
  <si>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</si>
  <si>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</si>
  <si>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</si>
  <si>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</si>
  <si>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</si>
  <si>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</si>
  <si>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</si>
  <si>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</si>
  <si>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</si>
  <si>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</si>
  <si>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</si>
  <si>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</si>
  <si>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</si>
  <si>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</si>
  <si>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</si>
  <si>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</si>
  <si>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</si>
  <si>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</si>
  <si>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</si>
  <si>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</si>
  <si>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</si>
  <si>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</si>
  <si>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</si>
  <si>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</si>
  <si>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</si>
  <si>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</si>
  <si>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</si>
  <si>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</si>
  <si>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</si>
  <si>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</si>
  <si>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</si>
  <si>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</si>
  <si>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</si>
  <si>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</si>
  <si>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</si>
  <si>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</si>
  <si>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</si>
  <si>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</si>
  <si>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</si>
  <si>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</si>
  <si>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</si>
  <si>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</si>
  <si>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</si>
  <si>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</si>
  <si>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</si>
  <si>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</si>
  <si>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</si>
  <si>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</si>
  <si>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</si>
  <si>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</si>
  <si>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</si>
  <si>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</si>
  <si>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</si>
  <si>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</si>
  <si>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</si>
  <si>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</si>
  <si>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</si>
  <si>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</si>
  <si>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</si>
  <si>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</si>
  <si>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</si>
  <si>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</si>
  <si>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</si>
  <si>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</si>
  <si>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</si>
  <si>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</si>
  <si>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</si>
  <si>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</si>
  <si>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</si>
  <si>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</si>
  <si>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</si>
  <si>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</si>
  <si>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</si>
  <si>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</si>
  <si>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</si>
  <si>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</si>
  <si>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</si>
  <si>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</si>
  <si>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</si>
  <si>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</si>
  <si>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</si>
  <si>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</si>
  <si>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</si>
  <si>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</si>
  <si>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</si>
  <si>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</si>
  <si>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</si>
  <si>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</si>
  <si>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</si>
  <si>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</si>
  <si>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</si>
  <si>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</si>
  <si>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</si>
  <si>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</si>
  <si>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</si>
  <si>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</si>
  <si>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</si>
  <si>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</si>
  <si>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</si>
  <si>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</si>
  <si>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</si>
  <si>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</si>
  <si>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</si>
  <si>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</si>
  <si>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</si>
  <si>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</si>
  <si>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</si>
  <si>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</si>
  <si>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</si>
  <si>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</si>
  <si>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</si>
  <si>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</si>
  <si>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</si>
  <si>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</si>
  <si>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</si>
  <si>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</si>
  <si>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</si>
  <si>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</si>
  <si>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</si>
  <si>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</si>
  <si>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</si>
  <si>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</si>
  <si>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</si>
  <si>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</si>
  <si>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</si>
  <si>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</si>
  <si>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</si>
  <si>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</si>
  <si>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</si>
  <si>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</si>
  <si>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</si>
  <si>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</si>
  <si>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</si>
  <si>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</si>
  <si>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</si>
  <si>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</si>
  <si>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</si>
  <si>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</si>
  <si>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</si>
  <si>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</si>
  <si>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</si>
  <si>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</si>
  <si>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</si>
  <si>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</si>
  <si>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</si>
  <si>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</si>
  <si>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</si>
  <si>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</si>
  <si>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</si>
  <si>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</si>
  <si>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</si>
  <si>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</si>
  <si>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</si>
  <si>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</si>
  <si>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</si>
  <si>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</si>
  <si>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</si>
  <si>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</si>
  <si>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</si>
  <si>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</si>
  <si>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</si>
  <si>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</si>
  <si>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</si>
  <si>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</si>
  <si>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</si>
  <si>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</si>
  <si>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</si>
  <si>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</si>
  <si>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</si>
  <si>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</si>
  <si>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</si>
  <si>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</si>
  <si>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</si>
  <si>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</si>
  <si>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</si>
  <si>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</si>
  <si>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</si>
  <si>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</si>
  <si>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</si>
  <si>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</si>
  <si>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</si>
  <si>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</si>
  <si>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</si>
  <si>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</si>
  <si>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</si>
  <si>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</si>
  <si>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</si>
  <si>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</si>
  <si>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</si>
  <si>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</si>
  <si>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</si>
  <si>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</si>
  <si>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</si>
  <si>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</si>
  <si>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</si>
  <si>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</si>
  <si>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</si>
  <si>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</si>
  <si>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</si>
  <si>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</si>
  <si>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</si>
  <si>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</si>
  <si>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</si>
  <si>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</si>
  <si>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</si>
  <si>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</si>
  <si>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</si>
  <si>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</si>
  <si>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</si>
  <si>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</si>
  <si>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</si>
  <si>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</si>
  <si>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</si>
  <si>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</si>
  <si>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</si>
  <si>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</si>
  <si>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</si>
  <si>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</si>
  <si>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</si>
  <si>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</si>
  <si>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</si>
  <si>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</si>
  <si>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</si>
  <si>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</si>
  <si>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</si>
  <si>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</si>
  <si>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</si>
  <si>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</si>
  <si>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</si>
  <si>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</si>
  <si>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</si>
  <si>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</si>
  <si>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</si>
  <si>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</si>
  <si>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</si>
  <si>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</si>
  <si>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</si>
  <si>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</si>
  <si>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</si>
  <si>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</si>
  <si>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</si>
  <si>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</si>
  <si>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</si>
  <si>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</si>
  <si>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</si>
  <si>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</si>
  <si>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</si>
  <si>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</si>
  <si>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</si>
  <si>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</si>
  <si>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</si>
  <si>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</si>
  <si>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</si>
  <si>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</si>
  <si>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</si>
  <si>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</si>
  <si>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</si>
  <si>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</si>
  <si>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</si>
  <si>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</si>
  <si>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</si>
  <si>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</si>
  <si>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</si>
  <si>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</si>
  <si>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</si>
  <si>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</si>
  <si>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</si>
  <si>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</si>
  <si>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</si>
  <si>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</si>
  <si>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</si>
  <si>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</si>
  <si>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</si>
  <si>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</si>
  <si>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</si>
  <si>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</si>
  <si>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</si>
  <si>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</si>
  <si>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</si>
  <si>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</si>
  <si>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</si>
  <si>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</si>
  <si>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</si>
  <si>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</si>
  <si>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</si>
  <si>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</si>
  <si>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</si>
  <si>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</si>
  <si>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</si>
  <si>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</si>
  <si>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</si>
  <si>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</si>
  <si>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</si>
  <si>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</si>
  <si>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</si>
  <si>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</si>
  <si>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</si>
  <si>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</si>
  <si>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</si>
  <si>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</si>
  <si>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</si>
  <si>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</si>
  <si>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</si>
  <si>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</si>
  <si>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</si>
  <si>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</si>
  <si>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</si>
  <si>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</si>
  <si>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</si>
  <si>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</si>
  <si>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</si>
  <si>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</si>
  <si>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</si>
  <si>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</si>
  <si>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</si>
  <si>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</si>
  <si>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</si>
  <si>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</si>
  <si>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</si>
  <si>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</si>
  <si>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</si>
  <si>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</si>
  <si>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</si>
  <si>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</si>
  <si>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</si>
  <si>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</si>
  <si>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</si>
  <si>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</si>
  <si>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</si>
  <si>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</si>
  <si>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</si>
  <si>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</si>
  <si>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</si>
  <si>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</si>
  <si>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</si>
  <si>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</si>
  <si>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</si>
  <si>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</si>
  <si>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</si>
  <si>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</si>
  <si>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</si>
  <si>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</si>
  <si>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</si>
  <si>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</si>
  <si>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</si>
  <si>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</si>
  <si>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</si>
  <si>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</si>
  <si>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</si>
  <si>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</si>
  <si>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</si>
  <si>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</si>
  <si>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</si>
  <si>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</si>
  <si>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</si>
  <si>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</si>
  <si>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</si>
  <si>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</si>
  <si>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</si>
  <si>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</si>
  <si>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</si>
  <si>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</si>
  <si>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</si>
  <si>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</si>
  <si>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</si>
  <si>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</si>
  <si>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</si>
  <si>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</si>
  <si>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</si>
  <si>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</si>
  <si>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</si>
  <si>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</si>
  <si>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</si>
  <si>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</si>
  <si>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</si>
  <si>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</si>
  <si>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</si>
  <si>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</si>
  <si>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</si>
  <si>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</si>
  <si>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</si>
  <si>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</si>
  <si>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</si>
  <si>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</si>
  <si>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</si>
  <si>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</si>
  <si>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</si>
  <si>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</si>
  <si>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</si>
  <si>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</si>
  <si>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</si>
  <si>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</si>
  <si>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</si>
  <si>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</si>
  <si>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</si>
  <si>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</si>
  <si>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</si>
  <si>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</si>
  <si>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</si>
  <si>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</si>
  <si>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</si>
  <si>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</si>
  <si>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</si>
  <si>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</si>
  <si>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</si>
  <si>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</si>
  <si>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</si>
  <si>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</si>
  <si>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</si>
  <si>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</si>
  <si>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</si>
  <si>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</si>
  <si>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</si>
  <si>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</si>
  <si>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</si>
  <si>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</si>
  <si>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</si>
  <si>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</si>
  <si>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</si>
  <si>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</si>
  <si>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</si>
  <si>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</si>
  <si>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</si>
  <si>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</si>
  <si>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</si>
  <si>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</si>
  <si>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</si>
  <si>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</si>
  <si>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</si>
  <si>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</si>
  <si>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</si>
  <si>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</si>
  <si>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</si>
  <si>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</si>
  <si>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</si>
  <si>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</si>
  <si>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</si>
  <si>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</si>
  <si>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</si>
  <si>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</si>
  <si>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</si>
  <si>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</si>
  <si>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</si>
  <si>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</si>
  <si>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</si>
  <si>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</si>
  <si>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</si>
  <si>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</si>
  <si>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</si>
  <si>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</si>
  <si>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</si>
  <si>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</si>
  <si>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</si>
  <si>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</si>
  <si>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</si>
  <si>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</si>
  <si>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</si>
  <si>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</si>
  <si>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</si>
  <si>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</si>
  <si>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</si>
  <si>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</si>
  <si>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</si>
  <si>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</si>
  <si>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</si>
  <si>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</si>
  <si>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</si>
  <si>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</si>
  <si>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</si>
  <si>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</si>
  <si>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</si>
  <si>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</si>
  <si>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</si>
  <si>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</si>
  <si>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</si>
  <si>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</si>
  <si>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</si>
  <si>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</si>
  <si>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</si>
  <si>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</si>
  <si>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</si>
  <si>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</si>
  <si>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</si>
  <si>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</si>
  <si>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</si>
  <si>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</si>
  <si>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</si>
  <si>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</si>
  <si>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</si>
  <si>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</si>
  <si>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</si>
  <si>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</si>
  <si>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</si>
  <si>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</si>
  <si>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</si>
  <si>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</si>
  <si>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</si>
  <si>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</si>
  <si>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</si>
  <si>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</si>
  <si>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</si>
  <si>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</si>
  <si>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</si>
  <si>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</si>
  <si>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</si>
  <si>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</si>
  <si>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</si>
  <si>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</si>
  <si>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</si>
  <si>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</si>
  <si>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</si>
  <si>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</si>
  <si>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</si>
  <si>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</si>
  <si>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</si>
  <si>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</si>
  <si>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</si>
  <si>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</si>
  <si>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</si>
  <si>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</si>
  <si>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</si>
  <si>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</si>
  <si>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</si>
  <si>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</si>
  <si>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</si>
  <si>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</si>
  <si>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</si>
  <si>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</si>
  <si>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</si>
  <si>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</si>
  <si>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</si>
  <si>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</si>
  <si>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</si>
  <si>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</si>
  <si>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</si>
  <si>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</si>
  <si>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</si>
  <si>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</si>
  <si>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</si>
  <si>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</si>
  <si>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</si>
  <si>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</si>
  <si>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</si>
  <si>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</si>
  <si>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</si>
  <si>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</si>
  <si>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</si>
  <si>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</si>
  <si>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</si>
  <si>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</si>
  <si>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</si>
  <si>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</si>
  <si>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</si>
  <si>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</si>
  <si>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</si>
  <si>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</si>
  <si>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</si>
  <si>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</si>
  <si>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</si>
  <si>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</si>
  <si>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</si>
  <si>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</si>
  <si>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</si>
  <si>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</si>
  <si>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</si>
  <si>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</si>
  <si>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</si>
  <si>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</si>
  <si>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</si>
  <si>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</si>
  <si>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</si>
  <si>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</si>
  <si>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</si>
  <si>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</si>
  <si>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</si>
  <si>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</si>
  <si>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</si>
  <si>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</si>
  <si>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</si>
  <si>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</si>
  <si>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</si>
  <si>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</si>
  <si>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</si>
  <si>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</si>
  <si>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</si>
  <si>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</si>
  <si>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</si>
  <si>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</si>
  <si>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</si>
  <si>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</si>
  <si>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</si>
  <si>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</si>
  <si>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de Agua Potable y Alcantarillado de Romita, Gto.</t>
  </si>
  <si>
    <t>Correspondiente del 1 de Enero 31 de Marzo de 2023</t>
  </si>
  <si>
    <t>___________________________________</t>
  </si>
  <si>
    <t>________________________________________</t>
  </si>
  <si>
    <t xml:space="preserve">            María Salinas Rangel</t>
  </si>
  <si>
    <t xml:space="preserve">          Alejandro Bocanegra Sánchez</t>
  </si>
  <si>
    <t xml:space="preserve">      Presidenta del Consejo Directivo</t>
  </si>
  <si>
    <t xml:space="preserve">              Tesorero del Consejo Directivo</t>
  </si>
  <si>
    <t xml:space="preserve">      María Salinas Rangel</t>
  </si>
  <si>
    <t xml:space="preserve">      Alejandro Bocanegra Sánchez</t>
  </si>
  <si>
    <t xml:space="preserve">             María Salinas Rangel</t>
  </si>
  <si>
    <t xml:space="preserve">             Alejandro Bocanegra Sánchez</t>
  </si>
  <si>
    <t xml:space="preserve">           María Salinas Rangel</t>
  </si>
  <si>
    <t xml:space="preserve">  Presidenta del Consejo Directivo</t>
  </si>
  <si>
    <t xml:space="preserve">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</si>
</sst>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vertical="top"/>
      <protection locked="0"/>
    </xf>
    <xf numFmtId="0" fontId="0" fillId="0" borderId="0" xfId="0" applyFont="1"/>
    <xf numFmtId="0" fontId="3" fillId="0" borderId="0" xfId="3" applyFont="1" applyBorder="1" applyAlignment="1" applyProtection="1">
      <alignment vertical="top"/>
      <protection locked="0"/>
    </xf>
    <xf numFmtId="0" fontId="22" fillId="0" borderId="0" xfId="8" applyFont="1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23" fillId="0" borderId="0" xfId="0" applyFont="1"/>
    <xf numFmtId="0" fontId="4" fillId="0" borderId="0" xfId="3" applyFont="1" applyBorder="1" applyAlignment="1" applyProtection="1">
      <alignment vertical="top"/>
      <protection locked="0"/>
    </xf>
    <xf numFmtId="0" fontId="22" fillId="0" borderId="0" xfId="9" applyFont="1"/>
    <xf numFmtId="0" fontId="0" fillId="0" borderId="0" xfId="0" applyProtection="1">
      <protection locked="0"/>
    </xf>
    <xf numFmtId="0" fontId="23" fillId="0" borderId="0" xfId="10" applyFont="1"/>
    <xf numFmtId="0" fontId="3" fillId="0" borderId="0" xfId="3" applyFont="1" applyFill="1" applyBorder="1" applyAlignment="1" applyProtection="1">
      <alignment vertical="top"/>
      <protection locked="0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2"/>
  <sheetViews>
    <sheetView zoomScaleNormal="100" zoomScaleSheetLayoutView="100" workbookViewId="0">
      <pane ySplit="5" topLeftCell="A18" activePane="bottomLeft" state="frozen"/>
      <selection activeCell="A14" sqref="A14:B14"/>
      <selection pane="bottomLeft" activeCell="I49" sqref="I4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1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624</v>
      </c>
    </row>
    <row r="41" spans="1:5" ht="12" thickBot="1" x14ac:dyDescent="0.25">
      <c r="A41" s="11"/>
      <c r="B41" s="12"/>
    </row>
    <row r="43" spans="1:5" x14ac:dyDescent="0.2">
      <c r="A43" s="93"/>
      <c r="B43" s="93"/>
      <c r="C43" s="93"/>
      <c r="D43" s="93"/>
      <c r="E43" s="93"/>
    </row>
    <row r="44" spans="1:5" x14ac:dyDescent="0.2">
      <c r="A44" s="93" t="s">
        <v>625</v>
      </c>
      <c r="B44" s="93"/>
      <c r="C44" s="93"/>
      <c r="D44" s="93"/>
      <c r="E44" s="93"/>
    </row>
    <row r="45" spans="1:5" x14ac:dyDescent="0.2">
      <c r="A45" s="93"/>
      <c r="B45" s="93"/>
      <c r="C45" s="93"/>
      <c r="D45" s="93"/>
      <c r="E45" s="93"/>
    </row>
    <row r="46" spans="1:5" x14ac:dyDescent="0.2">
      <c r="A46" s="93"/>
      <c r="B46" s="93"/>
      <c r="C46" s="93"/>
      <c r="D46" s="93"/>
      <c r="E46" s="93"/>
    </row>
    <row r="47" spans="1:5" x14ac:dyDescent="0.2">
      <c r="A47" s="93"/>
      <c r="B47" s="93"/>
      <c r="C47" s="93"/>
      <c r="D47" s="93"/>
      <c r="E47" s="93"/>
    </row>
    <row r="48" spans="1:5" x14ac:dyDescent="0.2">
      <c r="A48" s="93"/>
      <c r="B48" s="93"/>
      <c r="C48" s="93"/>
      <c r="D48" s="93"/>
      <c r="E48" s="93"/>
    </row>
    <row r="49" spans="1:5" x14ac:dyDescent="0.2">
      <c r="A49" s="93"/>
      <c r="B49" s="93"/>
      <c r="C49" s="93"/>
      <c r="D49" s="93"/>
      <c r="E49" s="93"/>
    </row>
    <row r="50" spans="1:5" x14ac:dyDescent="0.2">
      <c r="A50" s="194" t="s">
        <v>664</v>
      </c>
      <c r="B50" s="93"/>
      <c r="C50" s="194" t="s">
        <v>665</v>
      </c>
      <c r="D50" s="93"/>
      <c r="E50" s="93"/>
    </row>
    <row r="51" spans="1:5" ht="15" x14ac:dyDescent="0.25">
      <c r="A51" s="195" t="s">
        <v>666</v>
      </c>
      <c r="B51" s="93"/>
      <c r="C51" s="195" t="s">
        <v>667</v>
      </c>
      <c r="D51" s="93"/>
      <c r="E51" s="93"/>
    </row>
    <row r="52" spans="1:5" x14ac:dyDescent="0.2">
      <c r="A52" s="196" t="s">
        <v>668</v>
      </c>
      <c r="B52" s="93"/>
      <c r="C52" s="196" t="s">
        <v>669</v>
      </c>
      <c r="D52" s="93"/>
      <c r="E52" s="93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2"/>
  <sheetViews>
    <sheetView showGridLines="0" workbookViewId="0">
      <selection activeCell="A22" sqref="A22:E32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6132044.25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4" x14ac:dyDescent="0.2">
      <c r="A17" s="70">
        <v>3.2</v>
      </c>
      <c r="B17" s="63" t="s">
        <v>530</v>
      </c>
      <c r="C17" s="147">
        <v>0</v>
      </c>
    </row>
    <row r="18" spans="1:4" x14ac:dyDescent="0.2">
      <c r="A18" s="70">
        <v>3.3</v>
      </c>
      <c r="B18" s="65" t="s">
        <v>531</v>
      </c>
      <c r="C18" s="148">
        <v>0</v>
      </c>
    </row>
    <row r="19" spans="1:4" x14ac:dyDescent="0.2">
      <c r="A19" s="59"/>
      <c r="B19" s="71"/>
      <c r="C19" s="72"/>
    </row>
    <row r="20" spans="1:4" x14ac:dyDescent="0.2">
      <c r="A20" s="73" t="s">
        <v>660</v>
      </c>
      <c r="B20" s="73"/>
      <c r="C20" s="145">
        <f>C5+C7-C15</f>
        <v>6132044.25</v>
      </c>
    </row>
    <row r="22" spans="1:4" x14ac:dyDescent="0.2">
      <c r="B22" s="39" t="s">
        <v>625</v>
      </c>
    </row>
    <row r="28" spans="1:4" x14ac:dyDescent="0.2">
      <c r="A28" s="20"/>
      <c r="C28" s="20"/>
      <c r="D28" s="20"/>
    </row>
    <row r="29" spans="1:4" x14ac:dyDescent="0.2">
      <c r="A29" s="194" t="s">
        <v>664</v>
      </c>
      <c r="C29" s="194" t="s">
        <v>665</v>
      </c>
      <c r="D29" s="20"/>
    </row>
    <row r="30" spans="1:4" ht="15" x14ac:dyDescent="0.25">
      <c r="A30" s="195" t="s">
        <v>670</v>
      </c>
      <c r="C30" s="195" t="s">
        <v>671</v>
      </c>
      <c r="D30" s="20"/>
    </row>
    <row r="31" spans="1:4" x14ac:dyDescent="0.2">
      <c r="A31" s="196" t="s">
        <v>668</v>
      </c>
      <c r="C31" s="196" t="s">
        <v>669</v>
      </c>
      <c r="D31" s="20"/>
    </row>
    <row r="32" spans="1:4" x14ac:dyDescent="0.2">
      <c r="A32" s="130"/>
      <c r="C32" s="130"/>
      <c r="D32" s="13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9"/>
  <sheetViews>
    <sheetView showGridLines="0" workbookViewId="0">
      <selection activeCell="A38" sqref="A38:E49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4746036.97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23708.74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23708.74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5" x14ac:dyDescent="0.2">
      <c r="A33" s="90" t="s">
        <v>558</v>
      </c>
      <c r="B33" s="77" t="s">
        <v>449</v>
      </c>
      <c r="C33" s="150">
        <v>0</v>
      </c>
    </row>
    <row r="34" spans="1:5" x14ac:dyDescent="0.2">
      <c r="A34" s="90" t="s">
        <v>559</v>
      </c>
      <c r="B34" s="77" t="s">
        <v>455</v>
      </c>
      <c r="C34" s="150">
        <v>0</v>
      </c>
    </row>
    <row r="35" spans="1:5" x14ac:dyDescent="0.2">
      <c r="A35" s="90" t="s">
        <v>560</v>
      </c>
      <c r="B35" s="85" t="s">
        <v>561</v>
      </c>
      <c r="C35" s="152">
        <v>0</v>
      </c>
    </row>
    <row r="36" spans="1:5" x14ac:dyDescent="0.2">
      <c r="A36" s="78"/>
      <c r="B36" s="81"/>
      <c r="C36" s="82"/>
    </row>
    <row r="37" spans="1:5" x14ac:dyDescent="0.2">
      <c r="A37" s="83" t="s">
        <v>661</v>
      </c>
      <c r="B37" s="58"/>
      <c r="C37" s="145">
        <f>C5-C7+C30</f>
        <v>4722328.2299999995</v>
      </c>
    </row>
    <row r="39" spans="1:5" x14ac:dyDescent="0.2">
      <c r="B39" s="39" t="s">
        <v>625</v>
      </c>
    </row>
    <row r="44" spans="1:5" ht="15" x14ac:dyDescent="0.25">
      <c r="A44" s="203"/>
      <c r="B44" s="203"/>
      <c r="C44" s="203"/>
      <c r="D44" s="203"/>
      <c r="E44" s="203"/>
    </row>
    <row r="45" spans="1:5" x14ac:dyDescent="0.2">
      <c r="A45" s="20"/>
      <c r="C45" s="20"/>
      <c r="D45" s="20"/>
    </row>
    <row r="46" spans="1:5" x14ac:dyDescent="0.2">
      <c r="A46" s="194" t="s">
        <v>664</v>
      </c>
      <c r="C46" s="194" t="s">
        <v>665</v>
      </c>
      <c r="D46" s="20"/>
    </row>
    <row r="47" spans="1:5" ht="12.75" x14ac:dyDescent="0.2">
      <c r="A47" s="200" t="s">
        <v>670</v>
      </c>
      <c r="B47" s="204"/>
      <c r="C47" s="200" t="s">
        <v>671</v>
      </c>
      <c r="D47" s="197"/>
      <c r="E47" s="204"/>
    </row>
    <row r="48" spans="1:5" ht="12.75" x14ac:dyDescent="0.2">
      <c r="A48" s="201" t="s">
        <v>675</v>
      </c>
      <c r="B48" s="204"/>
      <c r="C48" s="201" t="s">
        <v>676</v>
      </c>
      <c r="D48" s="197"/>
      <c r="E48" s="204"/>
    </row>
    <row r="49" spans="1:5" ht="12.75" x14ac:dyDescent="0.2">
      <c r="A49" s="202"/>
      <c r="B49" s="204"/>
      <c r="C49" s="202"/>
      <c r="D49" s="202"/>
      <c r="E49" s="204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tabSelected="1" topLeftCell="A22" workbookViewId="0">
      <selection activeCell="H58" sqref="H58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20204522.16</v>
      </c>
      <c r="E36" s="34">
        <v>0</v>
      </c>
      <c r="F36" s="34">
        <f t="shared" si="0"/>
        <v>20204522.16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6355800.4299999997</v>
      </c>
      <c r="E37" s="34">
        <v>-20428278.34</v>
      </c>
      <c r="F37" s="34">
        <f t="shared" si="0"/>
        <v>-14072477.91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-6132044.25</v>
      </c>
      <c r="E40" s="34">
        <v>0</v>
      </c>
      <c r="F40" s="34">
        <f t="shared" si="0"/>
        <v>-6132044.25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-20204522.16</v>
      </c>
      <c r="F41" s="34">
        <f t="shared" si="0"/>
        <v>-20204522.16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20210178.25</v>
      </c>
      <c r="E42" s="34">
        <v>-4751693.0599999996</v>
      </c>
      <c r="F42" s="34">
        <f t="shared" si="0"/>
        <v>15458485.190000001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4751693.0599999996</v>
      </c>
      <c r="E45" s="34">
        <v>-4751693.0599999996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1944803.07</v>
      </c>
      <c r="E46" s="34">
        <v>-1944803.07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1942957.57</v>
      </c>
      <c r="E47" s="34">
        <v>2803079.4</v>
      </c>
      <c r="F47" s="34">
        <f t="shared" si="0"/>
        <v>4746036.97</v>
      </c>
    </row>
    <row r="49" spans="1:5" x14ac:dyDescent="0.2">
      <c r="A49" s="130"/>
      <c r="B49" s="130" t="s">
        <v>625</v>
      </c>
      <c r="C49" s="130"/>
      <c r="D49" s="130"/>
      <c r="E49" s="130"/>
    </row>
    <row r="50" spans="1:5" x14ac:dyDescent="0.2">
      <c r="A50" s="130"/>
      <c r="B50" s="130"/>
      <c r="C50" s="130"/>
      <c r="D50" s="130"/>
      <c r="E50" s="130"/>
    </row>
    <row r="51" spans="1:5" x14ac:dyDescent="0.2">
      <c r="A51" s="130"/>
      <c r="B51" s="130"/>
      <c r="C51" s="130"/>
      <c r="D51" s="130"/>
      <c r="E51" s="130"/>
    </row>
    <row r="52" spans="1:5" x14ac:dyDescent="0.2">
      <c r="A52" s="130"/>
      <c r="B52" s="130"/>
      <c r="C52" s="130"/>
      <c r="D52" s="130"/>
      <c r="E52" s="130"/>
    </row>
    <row r="53" spans="1:5" x14ac:dyDescent="0.2">
      <c r="A53" s="130"/>
      <c r="B53" s="130"/>
      <c r="C53" s="130"/>
      <c r="D53" s="130"/>
      <c r="E53" s="130"/>
    </row>
    <row r="54" spans="1:5" x14ac:dyDescent="0.2">
      <c r="A54" s="194" t="s">
        <v>664</v>
      </c>
      <c r="B54" s="20"/>
      <c r="C54" s="205"/>
      <c r="D54" s="194" t="s">
        <v>665</v>
      </c>
      <c r="E54" s="20"/>
    </row>
    <row r="55" spans="1:5" ht="15" x14ac:dyDescent="0.25">
      <c r="A55" s="195" t="s">
        <v>670</v>
      </c>
      <c r="B55" s="20"/>
      <c r="C55" s="205"/>
      <c r="D55" s="195" t="s">
        <v>671</v>
      </c>
      <c r="E55" s="20"/>
    </row>
    <row r="56" spans="1:5" x14ac:dyDescent="0.2">
      <c r="A56" s="196" t="s">
        <v>668</v>
      </c>
      <c r="B56" s="20"/>
      <c r="C56" s="205"/>
      <c r="D56" s="196" t="s">
        <v>669</v>
      </c>
      <c r="E56" s="20"/>
    </row>
    <row r="57" spans="1:5" x14ac:dyDescent="0.2">
      <c r="A57" s="20"/>
      <c r="B57" s="20"/>
      <c r="C57" s="20"/>
      <c r="D57" s="20"/>
      <c r="E57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0"/>
  <sheetViews>
    <sheetView topLeftCell="A130" zoomScale="106" zoomScaleNormal="106" workbookViewId="0">
      <selection activeCell="A151" sqref="A151:E16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502314.83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3975285.31</v>
      </c>
      <c r="D15" s="24">
        <v>4023274.95</v>
      </c>
      <c r="E15" s="24">
        <v>3909344.78</v>
      </c>
      <c r="F15" s="24">
        <v>3958930.33</v>
      </c>
      <c r="G15" s="24">
        <v>4048931.08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19205.55</v>
      </c>
      <c r="D20" s="24">
        <v>19205.55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4700</v>
      </c>
      <c r="D21" s="24">
        <v>4700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3257223.6</v>
      </c>
      <c r="D23" s="24">
        <v>3257223.6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255367.64</v>
      </c>
    </row>
    <row r="42" spans="1:8" x14ac:dyDescent="0.2">
      <c r="A42" s="22">
        <v>1151</v>
      </c>
      <c r="B42" s="20" t="s">
        <v>223</v>
      </c>
      <c r="C42" s="24">
        <v>255367.64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2511202.56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633435.36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343201.46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1534565.74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20254188.030000001</v>
      </c>
      <c r="D62" s="24">
        <f t="shared" ref="D62:E62" si="0">SUM(D63:D70)</f>
        <v>0</v>
      </c>
      <c r="E62" s="24">
        <f t="shared" si="0"/>
        <v>6587504.5300000003</v>
      </c>
    </row>
    <row r="63" spans="1:9" x14ac:dyDescent="0.2">
      <c r="A63" s="22">
        <v>1241</v>
      </c>
      <c r="B63" s="20" t="s">
        <v>237</v>
      </c>
      <c r="C63" s="24">
        <v>805967.29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22582.73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653684.41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6587504.5300000003</v>
      </c>
    </row>
    <row r="68" spans="1:9" x14ac:dyDescent="0.2">
      <c r="A68" s="22">
        <v>1246</v>
      </c>
      <c r="B68" s="20" t="s">
        <v>242</v>
      </c>
      <c r="C68" s="24">
        <v>18771953.600000001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437726.51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60000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377726.51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-2982437.43</v>
      </c>
    </row>
    <row r="91" spans="1:8" x14ac:dyDescent="0.2">
      <c r="A91" s="22">
        <v>1161</v>
      </c>
      <c r="B91" s="20" t="s">
        <v>261</v>
      </c>
      <c r="C91" s="24">
        <v>-2982437.43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1712894.99</v>
      </c>
      <c r="D110" s="24">
        <f>SUM(D111:D119)</f>
        <v>1712894.99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1794.89</v>
      </c>
      <c r="D111" s="24">
        <f>C111</f>
        <v>1794.89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230332.28</v>
      </c>
      <c r="D112" s="24">
        <f t="shared" ref="D112:D119" si="1">C112</f>
        <v>230332.28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1470062.22</v>
      </c>
      <c r="D117" s="24">
        <f t="shared" si="1"/>
        <v>1470062.22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10705.6</v>
      </c>
      <c r="D119" s="24">
        <f t="shared" si="1"/>
        <v>10705.6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5" x14ac:dyDescent="0.2">
      <c r="A145" s="22">
        <v>2199</v>
      </c>
      <c r="B145" s="20" t="s">
        <v>298</v>
      </c>
      <c r="C145" s="24">
        <v>0</v>
      </c>
    </row>
    <row r="146" spans="1:5" x14ac:dyDescent="0.2">
      <c r="A146" s="22">
        <v>2240</v>
      </c>
      <c r="B146" s="20" t="s">
        <v>299</v>
      </c>
      <c r="C146" s="24">
        <f>SUM(C147:C149)</f>
        <v>0</v>
      </c>
    </row>
    <row r="147" spans="1:5" x14ac:dyDescent="0.2">
      <c r="A147" s="22">
        <v>2241</v>
      </c>
      <c r="B147" s="20" t="s">
        <v>300</v>
      </c>
      <c r="C147" s="24">
        <v>0</v>
      </c>
    </row>
    <row r="148" spans="1:5" x14ac:dyDescent="0.2">
      <c r="A148" s="22">
        <v>2242</v>
      </c>
      <c r="B148" s="20" t="s">
        <v>301</v>
      </c>
      <c r="C148" s="24">
        <v>0</v>
      </c>
    </row>
    <row r="149" spans="1:5" x14ac:dyDescent="0.2">
      <c r="A149" s="22">
        <v>2249</v>
      </c>
      <c r="B149" s="20" t="s">
        <v>302</v>
      </c>
      <c r="C149" s="24">
        <v>0</v>
      </c>
    </row>
    <row r="151" spans="1:5" x14ac:dyDescent="0.2">
      <c r="B151" s="20" t="s">
        <v>625</v>
      </c>
    </row>
    <row r="156" spans="1:5" ht="12.75" x14ac:dyDescent="0.2">
      <c r="A156" s="197"/>
      <c r="B156" s="197"/>
      <c r="C156" s="197"/>
      <c r="D156" s="197"/>
      <c r="E156" s="197"/>
    </row>
    <row r="157" spans="1:5" ht="12.75" x14ac:dyDescent="0.2">
      <c r="A157" s="198" t="s">
        <v>664</v>
      </c>
      <c r="B157" s="197"/>
      <c r="C157" s="199"/>
      <c r="D157" s="198" t="s">
        <v>665</v>
      </c>
      <c r="E157" s="197"/>
    </row>
    <row r="158" spans="1:5" ht="12.75" x14ac:dyDescent="0.2">
      <c r="A158" s="200" t="s">
        <v>670</v>
      </c>
      <c r="B158" s="197"/>
      <c r="C158" s="199"/>
      <c r="D158" s="200" t="s">
        <v>671</v>
      </c>
      <c r="E158" s="197"/>
    </row>
    <row r="159" spans="1:5" ht="12.75" x14ac:dyDescent="0.2">
      <c r="A159" s="201" t="s">
        <v>668</v>
      </c>
      <c r="B159" s="197"/>
      <c r="C159" s="199"/>
      <c r="D159" s="201" t="s">
        <v>669</v>
      </c>
      <c r="E159" s="197"/>
    </row>
    <row r="160" spans="1:5" ht="12.75" x14ac:dyDescent="0.2">
      <c r="A160" s="197"/>
      <c r="B160" s="197"/>
      <c r="C160" s="197"/>
      <c r="D160" s="197"/>
      <c r="E160" s="19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6"/>
  <sheetViews>
    <sheetView topLeftCell="A176" zoomScaleNormal="100" workbookViewId="0">
      <selection activeCell="A218" sqref="A218:E22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6131902.4800000004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5739.12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5739.12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6126163.3600000003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6126163.3600000003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141.77000000000001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141.77000000000001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141.77000000000001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4722328.2299999995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4722328.2299999995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2328930.02</v>
      </c>
      <c r="D100" s="57">
        <f t="shared" ref="D100:D163" si="0">C100/$C$98</f>
        <v>0.49317410958534752</v>
      </c>
      <c r="E100" s="56"/>
    </row>
    <row r="101" spans="1:5" x14ac:dyDescent="0.2">
      <c r="A101" s="54">
        <v>5111</v>
      </c>
      <c r="B101" s="51" t="s">
        <v>361</v>
      </c>
      <c r="C101" s="55">
        <v>1365523.48</v>
      </c>
      <c r="D101" s="57">
        <f t="shared" si="0"/>
        <v>0.2891631867783151</v>
      </c>
      <c r="E101" s="56"/>
    </row>
    <row r="102" spans="1:5" x14ac:dyDescent="0.2">
      <c r="A102" s="54">
        <v>5112</v>
      </c>
      <c r="B102" s="51" t="s">
        <v>362</v>
      </c>
      <c r="C102" s="55">
        <v>91915.06</v>
      </c>
      <c r="D102" s="57">
        <f t="shared" si="0"/>
        <v>1.9463928707047964E-2</v>
      </c>
      <c r="E102" s="56"/>
    </row>
    <row r="103" spans="1:5" x14ac:dyDescent="0.2">
      <c r="A103" s="54">
        <v>5113</v>
      </c>
      <c r="B103" s="51" t="s">
        <v>363</v>
      </c>
      <c r="C103" s="55">
        <v>194573.43</v>
      </c>
      <c r="D103" s="57">
        <f t="shared" si="0"/>
        <v>4.1202860225579875E-2</v>
      </c>
      <c r="E103" s="56"/>
    </row>
    <row r="104" spans="1:5" x14ac:dyDescent="0.2">
      <c r="A104" s="54">
        <v>5114</v>
      </c>
      <c r="B104" s="51" t="s">
        <v>364</v>
      </c>
      <c r="C104" s="55">
        <v>218132.24</v>
      </c>
      <c r="D104" s="57">
        <f t="shared" si="0"/>
        <v>4.6191672703784083E-2</v>
      </c>
      <c r="E104" s="56"/>
    </row>
    <row r="105" spans="1:5" x14ac:dyDescent="0.2">
      <c r="A105" s="54">
        <v>5115</v>
      </c>
      <c r="B105" s="51" t="s">
        <v>365</v>
      </c>
      <c r="C105" s="55">
        <v>179855.49</v>
      </c>
      <c r="D105" s="57">
        <f t="shared" si="0"/>
        <v>3.8086189955499984E-2</v>
      </c>
      <c r="E105" s="56"/>
    </row>
    <row r="106" spans="1:5" x14ac:dyDescent="0.2">
      <c r="A106" s="54">
        <v>5116</v>
      </c>
      <c r="B106" s="51" t="s">
        <v>366</v>
      </c>
      <c r="C106" s="55">
        <v>278930.32</v>
      </c>
      <c r="D106" s="57">
        <f t="shared" si="0"/>
        <v>5.9066271215120522E-2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855706.03999999992</v>
      </c>
      <c r="D107" s="57">
        <f t="shared" si="0"/>
        <v>0.18120427008098927</v>
      </c>
      <c r="E107" s="56"/>
    </row>
    <row r="108" spans="1:5" x14ac:dyDescent="0.2">
      <c r="A108" s="54">
        <v>5121</v>
      </c>
      <c r="B108" s="51" t="s">
        <v>368</v>
      </c>
      <c r="C108" s="55">
        <v>22591.98</v>
      </c>
      <c r="D108" s="57">
        <f t="shared" si="0"/>
        <v>4.7840766036714062E-3</v>
      </c>
      <c r="E108" s="56"/>
    </row>
    <row r="109" spans="1:5" x14ac:dyDescent="0.2">
      <c r="A109" s="54">
        <v>5122</v>
      </c>
      <c r="B109" s="51" t="s">
        <v>369</v>
      </c>
      <c r="C109" s="55">
        <v>7136.87</v>
      </c>
      <c r="D109" s="57">
        <f t="shared" si="0"/>
        <v>1.5113032496684375E-3</v>
      </c>
      <c r="E109" s="56"/>
    </row>
    <row r="110" spans="1:5" x14ac:dyDescent="0.2">
      <c r="A110" s="54">
        <v>5123</v>
      </c>
      <c r="B110" s="51" t="s">
        <v>370</v>
      </c>
      <c r="C110" s="55">
        <v>159975</v>
      </c>
      <c r="D110" s="57">
        <f t="shared" si="0"/>
        <v>3.3876298344471499E-2</v>
      </c>
      <c r="E110" s="56"/>
    </row>
    <row r="111" spans="1:5" x14ac:dyDescent="0.2">
      <c r="A111" s="54">
        <v>5124</v>
      </c>
      <c r="B111" s="51" t="s">
        <v>371</v>
      </c>
      <c r="C111" s="55">
        <v>345511.6</v>
      </c>
      <c r="D111" s="57">
        <f t="shared" si="0"/>
        <v>7.3165519881704624E-2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174287.01</v>
      </c>
      <c r="D113" s="57">
        <f t="shared" si="0"/>
        <v>3.6907008897176984E-2</v>
      </c>
      <c r="E113" s="56"/>
    </row>
    <row r="114" spans="1:5" x14ac:dyDescent="0.2">
      <c r="A114" s="54">
        <v>5127</v>
      </c>
      <c r="B114" s="51" t="s">
        <v>374</v>
      </c>
      <c r="C114" s="55">
        <v>21004.720000000001</v>
      </c>
      <c r="D114" s="57">
        <f t="shared" si="0"/>
        <v>4.4479585020289879E-3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125198.86</v>
      </c>
      <c r="D116" s="57">
        <f t="shared" si="0"/>
        <v>2.6512104602267345E-2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1537692.1699999997</v>
      </c>
      <c r="D117" s="57">
        <f t="shared" si="0"/>
        <v>0.32562162033366321</v>
      </c>
      <c r="E117" s="56"/>
    </row>
    <row r="118" spans="1:5" x14ac:dyDescent="0.2">
      <c r="A118" s="54">
        <v>5131</v>
      </c>
      <c r="B118" s="51" t="s">
        <v>378</v>
      </c>
      <c r="C118" s="55">
        <v>868717.22</v>
      </c>
      <c r="D118" s="57">
        <f t="shared" si="0"/>
        <v>0.18395951693514537</v>
      </c>
      <c r="E118" s="56"/>
    </row>
    <row r="119" spans="1:5" x14ac:dyDescent="0.2">
      <c r="A119" s="54">
        <v>5132</v>
      </c>
      <c r="B119" s="51" t="s">
        <v>379</v>
      </c>
      <c r="C119" s="55">
        <v>76950</v>
      </c>
      <c r="D119" s="57">
        <f t="shared" si="0"/>
        <v>1.6294928317593885E-2</v>
      </c>
      <c r="E119" s="56"/>
    </row>
    <row r="120" spans="1:5" x14ac:dyDescent="0.2">
      <c r="A120" s="54">
        <v>5133</v>
      </c>
      <c r="B120" s="51" t="s">
        <v>380</v>
      </c>
      <c r="C120" s="55">
        <v>298355.12</v>
      </c>
      <c r="D120" s="57">
        <f t="shared" si="0"/>
        <v>6.317966593355584E-2</v>
      </c>
      <c r="E120" s="56"/>
    </row>
    <row r="121" spans="1:5" x14ac:dyDescent="0.2">
      <c r="A121" s="54">
        <v>5134</v>
      </c>
      <c r="B121" s="51" t="s">
        <v>381</v>
      </c>
      <c r="C121" s="55">
        <v>83386.39</v>
      </c>
      <c r="D121" s="57">
        <f t="shared" si="0"/>
        <v>1.7657897955983465E-2</v>
      </c>
      <c r="E121" s="56"/>
    </row>
    <row r="122" spans="1:5" x14ac:dyDescent="0.2">
      <c r="A122" s="54">
        <v>5135</v>
      </c>
      <c r="B122" s="51" t="s">
        <v>382</v>
      </c>
      <c r="C122" s="55">
        <v>106174.3</v>
      </c>
      <c r="D122" s="57">
        <f t="shared" si="0"/>
        <v>2.2483464687078732E-2</v>
      </c>
      <c r="E122" s="56"/>
    </row>
    <row r="123" spans="1:5" x14ac:dyDescent="0.2">
      <c r="A123" s="54">
        <v>5136</v>
      </c>
      <c r="B123" s="51" t="s">
        <v>383</v>
      </c>
      <c r="C123" s="55">
        <v>13360</v>
      </c>
      <c r="D123" s="57">
        <f t="shared" si="0"/>
        <v>2.8291129606634736E-3</v>
      </c>
      <c r="E123" s="56"/>
    </row>
    <row r="124" spans="1:5" x14ac:dyDescent="0.2">
      <c r="A124" s="54">
        <v>5137</v>
      </c>
      <c r="B124" s="51" t="s">
        <v>384</v>
      </c>
      <c r="C124" s="55">
        <v>402.41</v>
      </c>
      <c r="D124" s="57">
        <f t="shared" si="0"/>
        <v>8.521432234285842E-5</v>
      </c>
      <c r="E124" s="56"/>
    </row>
    <row r="125" spans="1:5" x14ac:dyDescent="0.2">
      <c r="A125" s="54">
        <v>5138</v>
      </c>
      <c r="B125" s="51" t="s">
        <v>385</v>
      </c>
      <c r="C125" s="55">
        <v>36108.44</v>
      </c>
      <c r="D125" s="57">
        <f t="shared" si="0"/>
        <v>7.6463215264475602E-3</v>
      </c>
      <c r="E125" s="56"/>
    </row>
    <row r="126" spans="1:5" x14ac:dyDescent="0.2">
      <c r="A126" s="54">
        <v>5139</v>
      </c>
      <c r="B126" s="51" t="s">
        <v>386</v>
      </c>
      <c r="C126" s="55">
        <v>54238.29</v>
      </c>
      <c r="D126" s="57">
        <f t="shared" si="0"/>
        <v>1.1485497694852102E-2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  <row r="224" spans="1:5" x14ac:dyDescent="0.2">
      <c r="B224" s="194" t="s">
        <v>664</v>
      </c>
      <c r="C224" s="194" t="s">
        <v>665</v>
      </c>
    </row>
    <row r="225" spans="2:3" ht="15" x14ac:dyDescent="0.25">
      <c r="B225" s="195" t="s">
        <v>670</v>
      </c>
      <c r="C225" s="195" t="s">
        <v>671</v>
      </c>
    </row>
    <row r="226" spans="2:3" x14ac:dyDescent="0.2">
      <c r="B226" s="196" t="s">
        <v>668</v>
      </c>
      <c r="C226" s="196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workbookViewId="0">
      <selection activeCell="A29" sqref="A29:E38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14307467.43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1409716.02</v>
      </c>
    </row>
    <row r="15" spans="1:5" x14ac:dyDescent="0.2">
      <c r="A15" s="33">
        <v>3220</v>
      </c>
      <c r="B15" s="29" t="s">
        <v>469</v>
      </c>
      <c r="C15" s="34">
        <v>7652646.6100000003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5" x14ac:dyDescent="0.2">
      <c r="A17" s="33">
        <v>3231</v>
      </c>
      <c r="B17" s="29" t="s">
        <v>471</v>
      </c>
      <c r="C17" s="34">
        <v>0</v>
      </c>
    </row>
    <row r="18" spans="1:5" x14ac:dyDescent="0.2">
      <c r="A18" s="33">
        <v>3232</v>
      </c>
      <c r="B18" s="29" t="s">
        <v>472</v>
      </c>
      <c r="C18" s="34">
        <v>0</v>
      </c>
    </row>
    <row r="19" spans="1:5" x14ac:dyDescent="0.2">
      <c r="A19" s="33">
        <v>3233</v>
      </c>
      <c r="B19" s="29" t="s">
        <v>473</v>
      </c>
      <c r="C19" s="34">
        <v>0</v>
      </c>
    </row>
    <row r="20" spans="1:5" x14ac:dyDescent="0.2">
      <c r="A20" s="33">
        <v>3239</v>
      </c>
      <c r="B20" s="29" t="s">
        <v>474</v>
      </c>
      <c r="C20" s="34">
        <v>0</v>
      </c>
    </row>
    <row r="21" spans="1:5" x14ac:dyDescent="0.2">
      <c r="A21" s="33">
        <v>3240</v>
      </c>
      <c r="B21" s="29" t="s">
        <v>475</v>
      </c>
      <c r="C21" s="34">
        <f>SUM(C22:C24)</f>
        <v>0</v>
      </c>
    </row>
    <row r="22" spans="1:5" x14ac:dyDescent="0.2">
      <c r="A22" s="33">
        <v>3241</v>
      </c>
      <c r="B22" s="29" t="s">
        <v>476</v>
      </c>
      <c r="C22" s="34">
        <v>0</v>
      </c>
    </row>
    <row r="23" spans="1:5" x14ac:dyDescent="0.2">
      <c r="A23" s="33">
        <v>3242</v>
      </c>
      <c r="B23" s="29" t="s">
        <v>477</v>
      </c>
      <c r="C23" s="34">
        <v>0</v>
      </c>
    </row>
    <row r="24" spans="1:5" x14ac:dyDescent="0.2">
      <c r="A24" s="33">
        <v>3243</v>
      </c>
      <c r="B24" s="29" t="s">
        <v>478</v>
      </c>
      <c r="C24" s="34">
        <v>0</v>
      </c>
    </row>
    <row r="25" spans="1:5" x14ac:dyDescent="0.2">
      <c r="A25" s="33">
        <v>3250</v>
      </c>
      <c r="B25" s="29" t="s">
        <v>479</v>
      </c>
      <c r="C25" s="34">
        <f>SUM(C26:C27)</f>
        <v>0</v>
      </c>
    </row>
    <row r="26" spans="1:5" x14ac:dyDescent="0.2">
      <c r="A26" s="33">
        <v>3251</v>
      </c>
      <c r="B26" s="29" t="s">
        <v>480</v>
      </c>
      <c r="C26" s="34">
        <v>0</v>
      </c>
    </row>
    <row r="27" spans="1:5" x14ac:dyDescent="0.2">
      <c r="A27" s="33">
        <v>3252</v>
      </c>
      <c r="B27" s="29" t="s">
        <v>481</v>
      </c>
      <c r="C27" s="34">
        <v>0</v>
      </c>
    </row>
    <row r="29" spans="1:5" x14ac:dyDescent="0.2">
      <c r="A29" s="130"/>
      <c r="B29" s="130" t="s">
        <v>625</v>
      </c>
      <c r="C29" s="130"/>
      <c r="D29" s="130"/>
      <c r="E29" s="130"/>
    </row>
    <row r="30" spans="1:5" x14ac:dyDescent="0.2">
      <c r="A30" s="130"/>
      <c r="B30" s="130"/>
      <c r="C30" s="130"/>
      <c r="D30" s="130"/>
      <c r="E30" s="130"/>
    </row>
    <row r="31" spans="1:5" x14ac:dyDescent="0.2">
      <c r="A31" s="130"/>
      <c r="B31" s="130"/>
      <c r="C31" s="130"/>
      <c r="D31" s="130"/>
      <c r="E31" s="130"/>
    </row>
    <row r="32" spans="1:5" x14ac:dyDescent="0.2">
      <c r="A32" s="130"/>
      <c r="B32" s="130"/>
      <c r="C32" s="130"/>
      <c r="D32" s="130"/>
      <c r="E32" s="130"/>
    </row>
    <row r="33" spans="1:5" x14ac:dyDescent="0.2">
      <c r="A33" s="130"/>
      <c r="B33" s="130"/>
      <c r="C33" s="130"/>
      <c r="D33" s="130"/>
      <c r="E33" s="130"/>
    </row>
    <row r="34" spans="1:5" ht="12.75" x14ac:dyDescent="0.2">
      <c r="A34" s="130"/>
      <c r="B34" s="197"/>
      <c r="C34" s="197"/>
      <c r="D34" s="197"/>
      <c r="E34" s="130"/>
    </row>
    <row r="35" spans="1:5" ht="12.75" x14ac:dyDescent="0.2">
      <c r="A35" s="130"/>
      <c r="B35" s="198" t="s">
        <v>664</v>
      </c>
      <c r="C35" s="198" t="s">
        <v>665</v>
      </c>
      <c r="D35" s="197"/>
      <c r="E35" s="130"/>
    </row>
    <row r="36" spans="1:5" ht="12.75" x14ac:dyDescent="0.2">
      <c r="A36" s="130"/>
      <c r="B36" s="200" t="s">
        <v>672</v>
      </c>
      <c r="C36" s="200" t="s">
        <v>673</v>
      </c>
      <c r="D36" s="197"/>
      <c r="E36" s="130"/>
    </row>
    <row r="37" spans="1:5" ht="12.75" x14ac:dyDescent="0.2">
      <c r="A37" s="130"/>
      <c r="B37" s="201" t="s">
        <v>668</v>
      </c>
      <c r="C37" s="201" t="s">
        <v>669</v>
      </c>
      <c r="D37" s="197"/>
      <c r="E37" s="130"/>
    </row>
    <row r="38" spans="1:5" ht="12.75" x14ac:dyDescent="0.2">
      <c r="A38" s="130"/>
      <c r="B38" s="202"/>
      <c r="C38" s="202"/>
      <c r="D38" s="202"/>
      <c r="E38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2"/>
  <sheetViews>
    <sheetView topLeftCell="A100" workbookViewId="0">
      <selection activeCell="A124" sqref="A124:E13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3617862.46</v>
      </c>
      <c r="D9" s="34">
        <v>2740710.4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3617862.46</v>
      </c>
      <c r="D15" s="135">
        <f>SUM(D8:D14)</f>
        <v>2740710.4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23708.74</v>
      </c>
      <c r="D28" s="135">
        <f>SUM(D29:D36)</f>
        <v>23708.74</v>
      </c>
      <c r="E28" s="130"/>
    </row>
    <row r="29" spans="1:5" x14ac:dyDescent="0.2">
      <c r="A29" s="33">
        <v>1241</v>
      </c>
      <c r="B29" s="29" t="s">
        <v>237</v>
      </c>
      <c r="C29" s="34">
        <v>23708.74</v>
      </c>
      <c r="D29" s="132">
        <v>23708.74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23708.74</v>
      </c>
      <c r="D43" s="135">
        <f>D20+D28+D37</f>
        <v>23708.74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1409716.02</v>
      </c>
      <c r="D47" s="135">
        <v>71553.58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808742.37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287632.76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287632.76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243860.11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43772.65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521109.61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164316.60999999999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356793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5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5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5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5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5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5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5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5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5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5" x14ac:dyDescent="0.2">
      <c r="A122" s="131"/>
      <c r="B122" s="143" t="s">
        <v>647</v>
      </c>
      <c r="C122" s="135">
        <f>C47+C48+C100-C106-C109</f>
        <v>1409716.02</v>
      </c>
      <c r="D122" s="135">
        <f>D47+D48+D100-D106-D109</f>
        <v>880295.95</v>
      </c>
    </row>
    <row r="124" spans="1:5" x14ac:dyDescent="0.2">
      <c r="A124" s="20" t="s">
        <v>625</v>
      </c>
      <c r="B124" s="130"/>
      <c r="C124" s="130"/>
      <c r="D124" s="130"/>
      <c r="E124" s="130"/>
    </row>
    <row r="125" spans="1:5" x14ac:dyDescent="0.2">
      <c r="A125" s="130"/>
      <c r="B125" s="130"/>
      <c r="C125" s="130"/>
      <c r="D125" s="130"/>
      <c r="E125" s="130"/>
    </row>
    <row r="126" spans="1:5" x14ac:dyDescent="0.2">
      <c r="A126" s="130"/>
      <c r="B126" s="130"/>
      <c r="C126" s="130"/>
      <c r="D126" s="130"/>
      <c r="E126" s="130"/>
    </row>
    <row r="127" spans="1:5" x14ac:dyDescent="0.2">
      <c r="A127" s="130"/>
      <c r="B127" s="130"/>
      <c r="C127" s="130"/>
      <c r="D127" s="130"/>
      <c r="E127" s="130"/>
    </row>
    <row r="128" spans="1:5" x14ac:dyDescent="0.2">
      <c r="A128" s="130"/>
      <c r="B128" s="130"/>
      <c r="C128" s="130"/>
      <c r="D128" s="130"/>
      <c r="E128" s="130"/>
    </row>
    <row r="129" spans="1:5" x14ac:dyDescent="0.2">
      <c r="A129" s="20"/>
      <c r="B129" s="20"/>
      <c r="C129" s="20"/>
      <c r="D129" s="130"/>
      <c r="E129" s="130"/>
    </row>
    <row r="130" spans="1:5" x14ac:dyDescent="0.2">
      <c r="A130" s="194" t="s">
        <v>664</v>
      </c>
      <c r="B130" s="130"/>
      <c r="C130" s="194" t="s">
        <v>665</v>
      </c>
      <c r="D130" s="130"/>
      <c r="E130" s="130"/>
    </row>
    <row r="131" spans="1:5" ht="12.75" x14ac:dyDescent="0.2">
      <c r="A131" s="200" t="s">
        <v>674</v>
      </c>
      <c r="B131" s="202"/>
      <c r="C131" s="200" t="s">
        <v>673</v>
      </c>
      <c r="D131" s="202"/>
      <c r="E131" s="130"/>
    </row>
    <row r="132" spans="1:5" ht="12.75" x14ac:dyDescent="0.2">
      <c r="A132" s="201" t="s">
        <v>668</v>
      </c>
      <c r="B132" s="202"/>
      <c r="C132" s="201" t="s">
        <v>669</v>
      </c>
      <c r="D132" s="202"/>
      <c r="E132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2023-05-05T19:18:06Z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